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нализ структуры расходов" sheetId="1" r:id="rId1"/>
    <sheet name="Лист2" sheetId="2" r:id="rId2"/>
    <sheet name="Лист3" sheetId="3" r:id="rId3"/>
  </sheets>
  <definedNames>
    <definedName name="_xlnm.Print_Titles" localSheetId="0">'Анализ структуры расходов'!$5:$7</definedName>
  </definedNames>
  <calcPr fullCalcOnLoad="1"/>
</workbook>
</file>

<file path=xl/sharedStrings.xml><?xml version="1.0" encoding="utf-8"?>
<sst xmlns="http://schemas.openxmlformats.org/spreadsheetml/2006/main" count="63" uniqueCount="43">
  <si>
    <t>Приложение № 2</t>
  </si>
  <si>
    <t xml:space="preserve">  Сравнительный анализ структуры планируемых расходов бюджета Великого Новгорода на 2019 год
в разрезе разделов функциональной классификации расходов</t>
  </si>
  <si>
    <t>млн.руб.</t>
  </si>
  <si>
    <t>Раздел
ФКР</t>
  </si>
  <si>
    <t>Наименование раздела</t>
  </si>
  <si>
    <t>Исполнение 2017 года</t>
  </si>
  <si>
    <t>2018 год  (уточн.
план на 25.10.2018)</t>
  </si>
  <si>
    <t>2018 год  (уточн.
план на 02.11.2018)</t>
  </si>
  <si>
    <t>Ожидаемое исполнение 2018 года</t>
  </si>
  <si>
    <t>Уровень ожидаемого исполнения 2018 г., %</t>
  </si>
  <si>
    <t>Проект бюджета на 2019 год</t>
  </si>
  <si>
    <t>Отклонение к плановому уровню 2018 года</t>
  </si>
  <si>
    <t>Отклонение к уровню исполнения 2017года</t>
  </si>
  <si>
    <t>млн. руб.</t>
  </si>
  <si>
    <t>%</t>
  </si>
  <si>
    <t>01</t>
  </si>
  <si>
    <r>
      <rPr>
        <b/>
        <sz val="11"/>
        <color indexed="8"/>
        <rFont val="Times New Roman"/>
        <family val="1"/>
      </rPr>
      <t xml:space="preserve">Общегосударственные вопросы,
</t>
    </r>
    <r>
      <rPr>
        <sz val="11"/>
        <color indexed="8"/>
        <rFont val="Times New Roman"/>
        <family val="1"/>
      </rPr>
      <t>из них:</t>
    </r>
  </si>
  <si>
    <t>- расходы городского бюджета</t>
  </si>
  <si>
    <t>- межбюджетные трансферты</t>
  </si>
  <si>
    <t>03</t>
  </si>
  <si>
    <r>
      <rPr>
        <b/>
        <sz val="11"/>
        <color indexed="8"/>
        <rFont val="Times New Roman"/>
        <family val="1"/>
      </rPr>
      <t xml:space="preserve">Национальная безопасность и правоохранительная деятельность,
</t>
    </r>
    <r>
      <rPr>
        <sz val="11"/>
        <color indexed="8"/>
        <rFont val="Times New Roman"/>
        <family val="1"/>
      </rPr>
      <t>из них:</t>
    </r>
  </si>
  <si>
    <t>04</t>
  </si>
  <si>
    <r>
      <rPr>
        <b/>
        <sz val="11"/>
        <color indexed="8"/>
        <rFont val="Times New Roman"/>
        <family val="1"/>
      </rPr>
      <t xml:space="preserve">Национальная экономика,
</t>
    </r>
    <r>
      <rPr>
        <sz val="11"/>
        <color indexed="8"/>
        <rFont val="Times New Roman"/>
        <family val="1"/>
      </rPr>
      <t>из них:</t>
    </r>
  </si>
  <si>
    <t>05</t>
  </si>
  <si>
    <r>
      <rPr>
        <b/>
        <sz val="11"/>
        <color indexed="8"/>
        <rFont val="Times New Roman"/>
        <family val="1"/>
      </rPr>
      <t xml:space="preserve">Жилищно-коммунальное хозяйство,
</t>
    </r>
    <r>
      <rPr>
        <sz val="11"/>
        <color indexed="8"/>
        <rFont val="Times New Roman"/>
        <family val="1"/>
      </rPr>
      <t>из них:</t>
    </r>
  </si>
  <si>
    <t>06</t>
  </si>
  <si>
    <r>
      <rPr>
        <b/>
        <sz val="11"/>
        <color indexed="8"/>
        <rFont val="Times New Roman"/>
        <family val="1"/>
      </rPr>
      <t xml:space="preserve">Охрана окружающей среды,
</t>
    </r>
    <r>
      <rPr>
        <sz val="11"/>
        <color indexed="8"/>
        <rFont val="Times New Roman"/>
        <family val="1"/>
      </rPr>
      <t>из них:</t>
    </r>
  </si>
  <si>
    <t>07</t>
  </si>
  <si>
    <r>
      <rPr>
        <b/>
        <sz val="11"/>
        <color indexed="8"/>
        <rFont val="Times New Roman"/>
        <family val="1"/>
      </rPr>
      <t xml:space="preserve">Образование,
</t>
    </r>
    <r>
      <rPr>
        <sz val="11"/>
        <color indexed="8"/>
        <rFont val="Times New Roman"/>
        <family val="1"/>
      </rPr>
      <t>из них:</t>
    </r>
  </si>
  <si>
    <t>08</t>
  </si>
  <si>
    <r>
      <rPr>
        <b/>
        <sz val="11"/>
        <color indexed="8"/>
        <rFont val="Times New Roman"/>
        <family val="1"/>
      </rPr>
      <t xml:space="preserve">Культура, кинематография,
</t>
    </r>
    <r>
      <rPr>
        <sz val="11"/>
        <color indexed="8"/>
        <rFont val="Times New Roman"/>
        <family val="1"/>
      </rPr>
      <t>из них:</t>
    </r>
  </si>
  <si>
    <t>10</t>
  </si>
  <si>
    <r>
      <rPr>
        <b/>
        <sz val="11"/>
        <color indexed="8"/>
        <rFont val="Times New Roman"/>
        <family val="1"/>
      </rPr>
      <t xml:space="preserve">Социальная политика,
</t>
    </r>
    <r>
      <rPr>
        <sz val="11"/>
        <color indexed="8"/>
        <rFont val="Times New Roman"/>
        <family val="1"/>
      </rPr>
      <t>из них:</t>
    </r>
  </si>
  <si>
    <t>11</t>
  </si>
  <si>
    <r>
      <rPr>
        <b/>
        <sz val="11"/>
        <color indexed="8"/>
        <rFont val="Times New Roman"/>
        <family val="1"/>
      </rPr>
      <t xml:space="preserve">Физическая культура и спорт,
</t>
    </r>
    <r>
      <rPr>
        <sz val="11"/>
        <color indexed="8"/>
        <rFont val="Times New Roman"/>
        <family val="1"/>
      </rPr>
      <t>из них:</t>
    </r>
  </si>
  <si>
    <t>12</t>
  </si>
  <si>
    <r>
      <rPr>
        <b/>
        <sz val="11"/>
        <color indexed="8"/>
        <rFont val="Times New Roman"/>
        <family val="1"/>
      </rPr>
      <t xml:space="preserve">Средства массовой информации,
</t>
    </r>
    <r>
      <rPr>
        <sz val="11"/>
        <color indexed="8"/>
        <rFont val="Times New Roman"/>
        <family val="1"/>
      </rPr>
      <t>из них:</t>
    </r>
  </si>
  <si>
    <t>13</t>
  </si>
  <si>
    <t>Обслуживание государственного и муниципального долга</t>
  </si>
  <si>
    <t>Всего расходов,
из них:</t>
  </si>
  <si>
    <t>расходы городского бюджета</t>
  </si>
  <si>
    <t>межбюджетные трансферты</t>
  </si>
  <si>
    <t>в т.ч. остатки трансфертов на начало года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</si>
</sst>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"/>
  </numFmts>
  <fonts count="11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center" vertical="center" wrapText="1" readingOrder="1"/>
    </xf>
    <xf numFmtId="164" fontId="4" fillId="0" borderId="0" xfId="0" applyFont="1" applyAlignment="1">
      <alignment horizontal="right" readingOrder="1"/>
    </xf>
    <xf numFmtId="164" fontId="4" fillId="0" borderId="1" xfId="0" applyFont="1" applyBorder="1" applyAlignment="1">
      <alignment horizontal="center" vertical="center" wrapText="1" readingOrder="1"/>
    </xf>
    <xf numFmtId="165" fontId="5" fillId="0" borderId="1" xfId="0" applyNumberFormat="1" applyFont="1" applyBorder="1" applyAlignment="1">
      <alignment horizontal="center" vertical="center" wrapText="1" readingOrder="1"/>
    </xf>
    <xf numFmtId="164" fontId="5" fillId="0" borderId="1" xfId="0" applyFont="1" applyBorder="1" applyAlignment="1">
      <alignment horizontal="left" vertical="center" wrapText="1" readingOrder="1"/>
    </xf>
    <xf numFmtId="166" fontId="6" fillId="0" borderId="1" xfId="0" applyNumberFormat="1" applyFont="1" applyBorder="1" applyAlignment="1">
      <alignment horizontal="center" vertical="center" wrapText="1" readingOrder="1"/>
    </xf>
    <xf numFmtId="166" fontId="6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vertical="center" wrapText="1" readingOrder="1"/>
    </xf>
    <xf numFmtId="166" fontId="4" fillId="0" borderId="1" xfId="0" applyNumberFormat="1" applyFont="1" applyBorder="1" applyAlignment="1">
      <alignment horizontal="center" vertical="center" wrapText="1" readingOrder="1"/>
    </xf>
    <xf numFmtId="166" fontId="4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 readingOrder="1"/>
    </xf>
    <xf numFmtId="164" fontId="5" fillId="0" borderId="1" xfId="0" applyFont="1" applyBorder="1" applyAlignment="1">
      <alignment vertical="center" wrapText="1" readingOrder="1"/>
    </xf>
    <xf numFmtId="166" fontId="6" fillId="0" borderId="1" xfId="0" applyNumberFormat="1" applyFont="1" applyFill="1" applyBorder="1" applyAlignment="1">
      <alignment horizontal="center" vertical="center" wrapText="1" readingOrder="1"/>
    </xf>
    <xf numFmtId="164" fontId="6" fillId="0" borderId="1" xfId="0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right" vertical="center" wrapText="1"/>
    </xf>
    <xf numFmtId="166" fontId="7" fillId="0" borderId="1" xfId="0" applyNumberFormat="1" applyFont="1" applyBorder="1" applyAlignment="1">
      <alignment horizontal="center" vertical="center" wrapText="1" readingOrder="1"/>
    </xf>
    <xf numFmtId="166" fontId="8" fillId="0" borderId="1" xfId="0" applyNumberFormat="1" applyFont="1" applyBorder="1" applyAlignment="1">
      <alignment horizontal="center" vertical="center" wrapText="1" readingOrder="1"/>
    </xf>
    <xf numFmtId="164" fontId="9" fillId="0" borderId="1" xfId="0" applyFont="1" applyBorder="1" applyAlignment="1">
      <alignment horizontal="right" vertical="center" wrapText="1"/>
    </xf>
    <xf numFmtId="166" fontId="10" fillId="0" borderId="1" xfId="0" applyNumberFormat="1" applyFont="1" applyBorder="1" applyAlignment="1">
      <alignment horizontal="center" vertical="center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00390625" defaultRowHeight="12.75"/>
  <cols>
    <col min="1" max="1" width="7.375" style="0" customWidth="1"/>
    <col min="2" max="2" width="38.00390625" style="0" customWidth="1"/>
    <col min="3" max="3" width="11.75390625" style="0" customWidth="1"/>
    <col min="4" max="4" width="12.375" style="0" hidden="1" customWidth="1"/>
    <col min="5" max="5" width="12.375" style="0" customWidth="1"/>
    <col min="6" max="6" width="12.25390625" style="0" customWidth="1"/>
    <col min="7" max="8" width="12.00390625" style="0" customWidth="1"/>
    <col min="9" max="9" width="11.375" style="0" customWidth="1"/>
    <col min="10" max="10" width="11.50390625" style="0" customWidth="1"/>
    <col min="11" max="11" width="11.125" style="0" customWidth="1"/>
    <col min="12" max="12" width="10.875" style="0" customWidth="1"/>
    <col min="13" max="16384" width="9.00390625" style="0" customWidth="1"/>
  </cols>
  <sheetData>
    <row r="1" spans="11:12" ht="15.75">
      <c r="K1" s="1" t="s">
        <v>0</v>
      </c>
      <c r="L1" s="1"/>
    </row>
    <row r="2" spans="1:12" ht="18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13.5">
      <c r="L4" s="3" t="s">
        <v>2</v>
      </c>
    </row>
    <row r="5" spans="1:12" ht="27" customHeight="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/>
      <c r="K5" s="4" t="s">
        <v>12</v>
      </c>
      <c r="L5" s="4"/>
    </row>
    <row r="6" spans="1:12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6.5" customHeight="1">
      <c r="A7" s="4"/>
      <c r="B7" s="4"/>
      <c r="C7" s="4"/>
      <c r="D7" s="4"/>
      <c r="E7" s="4"/>
      <c r="F7" s="4"/>
      <c r="G7" s="4"/>
      <c r="H7" s="4"/>
      <c r="I7" s="4" t="s">
        <v>13</v>
      </c>
      <c r="J7" s="4" t="s">
        <v>14</v>
      </c>
      <c r="K7" s="4" t="s">
        <v>13</v>
      </c>
      <c r="L7" s="4" t="s">
        <v>14</v>
      </c>
    </row>
    <row r="8" spans="1:12" ht="28.5" customHeight="1">
      <c r="A8" s="5" t="s">
        <v>15</v>
      </c>
      <c r="B8" s="6" t="s">
        <v>16</v>
      </c>
      <c r="C8" s="7">
        <v>240.8</v>
      </c>
      <c r="D8" s="7">
        <v>277.3</v>
      </c>
      <c r="E8" s="7">
        <v>277.33</v>
      </c>
      <c r="F8" s="7">
        <v>277.3</v>
      </c>
      <c r="G8" s="8">
        <v>100</v>
      </c>
      <c r="H8" s="7">
        <v>276.3</v>
      </c>
      <c r="I8" s="8">
        <f aca="true" t="shared" si="0" ref="I8:I41">H8-E8</f>
        <v>-1.0299999999999727</v>
      </c>
      <c r="J8" s="8">
        <f aca="true" t="shared" si="1" ref="J8:J21">H8/E8*100</f>
        <v>99.62860130530416</v>
      </c>
      <c r="K8" s="8">
        <f aca="true" t="shared" si="2" ref="K8:K21">H8-C8</f>
        <v>35.5</v>
      </c>
      <c r="L8" s="8">
        <f aca="true" t="shared" si="3" ref="L8:L12">H8/C8*100</f>
        <v>114.74252491694352</v>
      </c>
    </row>
    <row r="9" spans="1:12" ht="15">
      <c r="A9" s="5"/>
      <c r="B9" s="9" t="s">
        <v>17</v>
      </c>
      <c r="C9" s="10">
        <v>237.4</v>
      </c>
      <c r="D9" s="10">
        <f>D8-D10</f>
        <v>259.96000000000004</v>
      </c>
      <c r="E9" s="10">
        <v>260</v>
      </c>
      <c r="F9" s="10">
        <v>260</v>
      </c>
      <c r="G9" s="11">
        <v>100</v>
      </c>
      <c r="H9" s="10">
        <v>262.2</v>
      </c>
      <c r="I9" s="12">
        <f t="shared" si="0"/>
        <v>2.1999999999999886</v>
      </c>
      <c r="J9" s="12">
        <f t="shared" si="1"/>
        <v>100.84615384615385</v>
      </c>
      <c r="K9" s="12">
        <f t="shared" si="2"/>
        <v>24.799999999999983</v>
      </c>
      <c r="L9" s="12">
        <f t="shared" si="3"/>
        <v>110.44650379106993</v>
      </c>
    </row>
    <row r="10" spans="1:12" ht="15">
      <c r="A10" s="5"/>
      <c r="B10" s="9" t="s">
        <v>18</v>
      </c>
      <c r="C10" s="10">
        <f>C8-C9</f>
        <v>3.4000000000000057</v>
      </c>
      <c r="D10" s="10">
        <v>17.34</v>
      </c>
      <c r="E10" s="10">
        <v>17.3</v>
      </c>
      <c r="F10" s="10">
        <v>17.3</v>
      </c>
      <c r="G10" s="11">
        <v>100</v>
      </c>
      <c r="H10" s="10">
        <f>H8-H9</f>
        <v>14.100000000000023</v>
      </c>
      <c r="I10" s="12">
        <f t="shared" si="0"/>
        <v>-3.199999999999978</v>
      </c>
      <c r="J10" s="12">
        <f t="shared" si="1"/>
        <v>81.50289017341053</v>
      </c>
      <c r="K10" s="12">
        <f t="shared" si="2"/>
        <v>10.700000000000017</v>
      </c>
      <c r="L10" s="12">
        <f t="shared" si="3"/>
        <v>414.7058823529411</v>
      </c>
    </row>
    <row r="11" spans="1:12" ht="39.75" customHeight="1">
      <c r="A11" s="13" t="s">
        <v>19</v>
      </c>
      <c r="B11" s="14" t="s">
        <v>20</v>
      </c>
      <c r="C11" s="7">
        <v>19</v>
      </c>
      <c r="D11" s="7">
        <v>18.1</v>
      </c>
      <c r="E11" s="7">
        <v>18.1</v>
      </c>
      <c r="F11" s="7">
        <v>18.1</v>
      </c>
      <c r="G11" s="8">
        <v>100</v>
      </c>
      <c r="H11" s="7">
        <v>18.75</v>
      </c>
      <c r="I11" s="8">
        <f t="shared" si="0"/>
        <v>0.6499999999999986</v>
      </c>
      <c r="J11" s="8">
        <f t="shared" si="1"/>
        <v>103.59116022099445</v>
      </c>
      <c r="K11" s="8">
        <f t="shared" si="2"/>
        <v>-0.25</v>
      </c>
      <c r="L11" s="8">
        <f t="shared" si="3"/>
        <v>98.68421052631578</v>
      </c>
    </row>
    <row r="12" spans="1:12" ht="15">
      <c r="A12" s="13"/>
      <c r="B12" s="9" t="s">
        <v>17</v>
      </c>
      <c r="C12" s="10">
        <v>19</v>
      </c>
      <c r="D12" s="10">
        <f>D11-D13</f>
        <v>18.036</v>
      </c>
      <c r="E12" s="10">
        <v>18</v>
      </c>
      <c r="F12" s="10">
        <v>18</v>
      </c>
      <c r="G12" s="11">
        <v>100</v>
      </c>
      <c r="H12" s="10">
        <v>18.75</v>
      </c>
      <c r="I12" s="12">
        <f t="shared" si="0"/>
        <v>0.75</v>
      </c>
      <c r="J12" s="12">
        <f t="shared" si="1"/>
        <v>104.16666666666667</v>
      </c>
      <c r="K12" s="12">
        <f t="shared" si="2"/>
        <v>-0.25</v>
      </c>
      <c r="L12" s="12">
        <f t="shared" si="3"/>
        <v>98.68421052631578</v>
      </c>
    </row>
    <row r="13" spans="1:12" ht="15">
      <c r="A13" s="13"/>
      <c r="B13" s="9" t="s">
        <v>18</v>
      </c>
      <c r="C13" s="11">
        <v>0</v>
      </c>
      <c r="D13" s="11">
        <v>0.064</v>
      </c>
      <c r="E13" s="11">
        <v>0.1</v>
      </c>
      <c r="F13" s="11">
        <v>0.1</v>
      </c>
      <c r="G13" s="11">
        <v>100</v>
      </c>
      <c r="H13" s="10">
        <v>0</v>
      </c>
      <c r="I13" s="12">
        <f t="shared" si="0"/>
        <v>-0.1</v>
      </c>
      <c r="J13" s="12">
        <f t="shared" si="1"/>
        <v>0</v>
      </c>
      <c r="K13" s="12">
        <f t="shared" si="2"/>
        <v>0</v>
      </c>
      <c r="L13" s="8"/>
    </row>
    <row r="14" spans="1:12" ht="28.5" customHeight="1">
      <c r="A14" s="13" t="s">
        <v>21</v>
      </c>
      <c r="B14" s="6" t="s">
        <v>22</v>
      </c>
      <c r="C14" s="7">
        <v>482.7</v>
      </c>
      <c r="D14" s="7">
        <v>680.4</v>
      </c>
      <c r="E14" s="7">
        <v>680.4</v>
      </c>
      <c r="F14" s="7">
        <v>680.4</v>
      </c>
      <c r="G14" s="8">
        <v>100</v>
      </c>
      <c r="H14" s="7">
        <v>189.029</v>
      </c>
      <c r="I14" s="8">
        <f t="shared" si="0"/>
        <v>-491.371</v>
      </c>
      <c r="J14" s="8">
        <f t="shared" si="1"/>
        <v>27.782039976484423</v>
      </c>
      <c r="K14" s="8">
        <f t="shared" si="2"/>
        <v>-293.671</v>
      </c>
      <c r="L14" s="8">
        <f aca="true" t="shared" si="4" ref="L14:L21">H14/C14*100</f>
        <v>39.160762378288794</v>
      </c>
    </row>
    <row r="15" spans="1:12" ht="15">
      <c r="A15" s="13"/>
      <c r="B15" s="9" t="s">
        <v>17</v>
      </c>
      <c r="C15" s="10">
        <v>46.4</v>
      </c>
      <c r="D15" s="10">
        <f>D14-D16</f>
        <v>141</v>
      </c>
      <c r="E15" s="10">
        <v>59.6</v>
      </c>
      <c r="F15" s="10">
        <v>59.6</v>
      </c>
      <c r="G15" s="11">
        <v>100</v>
      </c>
      <c r="H15" s="10">
        <v>99.4</v>
      </c>
      <c r="I15" s="12">
        <f t="shared" si="0"/>
        <v>39.800000000000004</v>
      </c>
      <c r="J15" s="12">
        <f t="shared" si="1"/>
        <v>166.7785234899329</v>
      </c>
      <c r="K15" s="12">
        <f t="shared" si="2"/>
        <v>53.00000000000001</v>
      </c>
      <c r="L15" s="12">
        <f t="shared" si="4"/>
        <v>214.22413793103453</v>
      </c>
    </row>
    <row r="16" spans="1:12" ht="18.75" customHeight="1">
      <c r="A16" s="13"/>
      <c r="B16" s="9" t="s">
        <v>18</v>
      </c>
      <c r="C16" s="10">
        <f>C14-C15</f>
        <v>436.3</v>
      </c>
      <c r="D16" s="10">
        <f>237+300+2.4</f>
        <v>539.4</v>
      </c>
      <c r="E16" s="10">
        <v>620.8</v>
      </c>
      <c r="F16" s="10">
        <v>620.8</v>
      </c>
      <c r="G16" s="11">
        <v>100</v>
      </c>
      <c r="H16" s="10">
        <f>H14-H15</f>
        <v>89.62899999999999</v>
      </c>
      <c r="I16" s="12">
        <f t="shared" si="0"/>
        <v>-531.1709999999999</v>
      </c>
      <c r="J16" s="12">
        <f t="shared" si="1"/>
        <v>14.437661082474227</v>
      </c>
      <c r="K16" s="12">
        <f t="shared" si="2"/>
        <v>-346.67100000000005</v>
      </c>
      <c r="L16" s="12">
        <f t="shared" si="4"/>
        <v>20.542975017190006</v>
      </c>
    </row>
    <row r="17" spans="1:12" ht="30.75" customHeight="1">
      <c r="A17" s="13" t="s">
        <v>23</v>
      </c>
      <c r="B17" s="14" t="s">
        <v>24</v>
      </c>
      <c r="C17" s="7">
        <v>465.9</v>
      </c>
      <c r="D17" s="7">
        <v>903.5</v>
      </c>
      <c r="E17" s="7">
        <v>903.5</v>
      </c>
      <c r="F17" s="7">
        <v>903.5</v>
      </c>
      <c r="G17" s="8">
        <v>100</v>
      </c>
      <c r="H17" s="7">
        <v>518.3</v>
      </c>
      <c r="I17" s="8">
        <f t="shared" si="0"/>
        <v>-385.20000000000005</v>
      </c>
      <c r="J17" s="8">
        <f t="shared" si="1"/>
        <v>57.36579966795794</v>
      </c>
      <c r="K17" s="8">
        <f t="shared" si="2"/>
        <v>52.39999999999998</v>
      </c>
      <c r="L17" s="8">
        <f t="shared" si="4"/>
        <v>111.2470487229019</v>
      </c>
    </row>
    <row r="18" spans="1:12" ht="15">
      <c r="A18" s="13"/>
      <c r="B18" s="9" t="s">
        <v>17</v>
      </c>
      <c r="C18" s="10">
        <v>323</v>
      </c>
      <c r="D18" s="10">
        <f>D17-D19</f>
        <v>590.63</v>
      </c>
      <c r="E18" s="10">
        <v>592.65</v>
      </c>
      <c r="F18" s="10">
        <v>592.6</v>
      </c>
      <c r="G18" s="11">
        <v>100</v>
      </c>
      <c r="H18" s="10">
        <v>517.3</v>
      </c>
      <c r="I18" s="12">
        <f t="shared" si="0"/>
        <v>-75.35000000000002</v>
      </c>
      <c r="J18" s="12">
        <f t="shared" si="1"/>
        <v>87.28591917657977</v>
      </c>
      <c r="K18" s="12">
        <f t="shared" si="2"/>
        <v>194.29999999999995</v>
      </c>
      <c r="L18" s="12">
        <f t="shared" si="4"/>
        <v>160.1547987616099</v>
      </c>
    </row>
    <row r="19" spans="1:12" ht="15">
      <c r="A19" s="13"/>
      <c r="B19" s="9" t="s">
        <v>18</v>
      </c>
      <c r="C19" s="10">
        <f>C17-C18</f>
        <v>142.89999999999998</v>
      </c>
      <c r="D19" s="10">
        <f>37.5+6.04+72.4+4.6+191.33+1</f>
        <v>312.87</v>
      </c>
      <c r="E19" s="10">
        <v>310.8</v>
      </c>
      <c r="F19" s="10">
        <v>310.8</v>
      </c>
      <c r="G19" s="11">
        <v>100</v>
      </c>
      <c r="H19" s="11">
        <f>H17-H18</f>
        <v>1</v>
      </c>
      <c r="I19" s="12">
        <f t="shared" si="0"/>
        <v>-309.8</v>
      </c>
      <c r="J19" s="12">
        <f t="shared" si="1"/>
        <v>0.32175032175032175</v>
      </c>
      <c r="K19" s="12">
        <f t="shared" si="2"/>
        <v>-141.89999999999998</v>
      </c>
      <c r="L19" s="12">
        <f t="shared" si="4"/>
        <v>0.6997900629811058</v>
      </c>
    </row>
    <row r="20" spans="1:12" ht="28.5" customHeight="1">
      <c r="A20" s="13" t="s">
        <v>25</v>
      </c>
      <c r="B20" s="6" t="s">
        <v>26</v>
      </c>
      <c r="C20" s="7">
        <v>0.5</v>
      </c>
      <c r="D20" s="7">
        <v>0.6</v>
      </c>
      <c r="E20" s="7">
        <v>0.6</v>
      </c>
      <c r="F20" s="7">
        <v>0.6</v>
      </c>
      <c r="G20" s="8">
        <v>100</v>
      </c>
      <c r="H20" s="7">
        <v>0.57</v>
      </c>
      <c r="I20" s="8">
        <f t="shared" si="0"/>
        <v>-0.030000000000000027</v>
      </c>
      <c r="J20" s="8">
        <f t="shared" si="1"/>
        <v>95</v>
      </c>
      <c r="K20" s="8">
        <f t="shared" si="2"/>
        <v>0.06999999999999995</v>
      </c>
      <c r="L20" s="8">
        <f t="shared" si="4"/>
        <v>113.99999999999999</v>
      </c>
    </row>
    <row r="21" spans="1:12" ht="15">
      <c r="A21" s="13"/>
      <c r="B21" s="9" t="s">
        <v>17</v>
      </c>
      <c r="C21" s="10">
        <v>0.5</v>
      </c>
      <c r="D21" s="10">
        <f>D20-D22</f>
        <v>0.6</v>
      </c>
      <c r="E21" s="10">
        <v>0.6</v>
      </c>
      <c r="F21" s="10">
        <v>0.6</v>
      </c>
      <c r="G21" s="11">
        <v>100</v>
      </c>
      <c r="H21" s="10">
        <v>0.57</v>
      </c>
      <c r="I21" s="12">
        <f t="shared" si="0"/>
        <v>-0.030000000000000027</v>
      </c>
      <c r="J21" s="12">
        <f t="shared" si="1"/>
        <v>95</v>
      </c>
      <c r="K21" s="12">
        <f t="shared" si="2"/>
        <v>0.06999999999999995</v>
      </c>
      <c r="L21" s="12">
        <f t="shared" si="4"/>
        <v>113.99999999999999</v>
      </c>
    </row>
    <row r="22" spans="1:12" ht="15">
      <c r="A22" s="13"/>
      <c r="B22" s="9" t="s">
        <v>18</v>
      </c>
      <c r="C22" s="11">
        <v>0</v>
      </c>
      <c r="D22" s="11">
        <v>0</v>
      </c>
      <c r="E22" s="11">
        <v>0</v>
      </c>
      <c r="F22" s="11">
        <v>0</v>
      </c>
      <c r="G22" s="11"/>
      <c r="H22" s="11">
        <v>0</v>
      </c>
      <c r="I22" s="12">
        <f t="shared" si="0"/>
        <v>0</v>
      </c>
      <c r="J22" s="8"/>
      <c r="K22" s="12"/>
      <c r="L22" s="8"/>
    </row>
    <row r="23" spans="1:12" ht="28.5" customHeight="1">
      <c r="A23" s="13" t="s">
        <v>27</v>
      </c>
      <c r="B23" s="6" t="s">
        <v>28</v>
      </c>
      <c r="C23" s="7">
        <v>3102.2</v>
      </c>
      <c r="D23" s="7">
        <v>2726</v>
      </c>
      <c r="E23" s="7">
        <v>2726</v>
      </c>
      <c r="F23" s="7">
        <v>2726</v>
      </c>
      <c r="G23" s="8">
        <v>100</v>
      </c>
      <c r="H23" s="7">
        <v>2467.93</v>
      </c>
      <c r="I23" s="8">
        <f t="shared" si="0"/>
        <v>-258.07000000000016</v>
      </c>
      <c r="J23" s="8">
        <f aca="true" t="shared" si="5" ref="J23:J36">H23/E23*100</f>
        <v>90.53301540719002</v>
      </c>
      <c r="K23" s="8">
        <f aca="true" t="shared" si="6" ref="K23:K41">H23-C23</f>
        <v>-634.27</v>
      </c>
      <c r="L23" s="8">
        <f aca="true" t="shared" si="7" ref="L23:L36">H23/C23*100</f>
        <v>79.55418735091226</v>
      </c>
    </row>
    <row r="24" spans="1:12" ht="15">
      <c r="A24" s="13"/>
      <c r="B24" s="9" t="s">
        <v>17</v>
      </c>
      <c r="C24" s="10">
        <v>918.8</v>
      </c>
      <c r="D24" s="10">
        <f>D23-D25</f>
        <v>967.7859999999998</v>
      </c>
      <c r="E24" s="10">
        <v>967.5</v>
      </c>
      <c r="F24" s="10">
        <v>967.5</v>
      </c>
      <c r="G24" s="11">
        <v>100</v>
      </c>
      <c r="H24" s="10">
        <v>1022.58</v>
      </c>
      <c r="I24" s="12">
        <f t="shared" si="0"/>
        <v>55.08000000000004</v>
      </c>
      <c r="J24" s="12">
        <f t="shared" si="5"/>
        <v>105.69302325581396</v>
      </c>
      <c r="K24" s="12">
        <f t="shared" si="6"/>
        <v>103.78000000000009</v>
      </c>
      <c r="L24" s="12">
        <f t="shared" si="7"/>
        <v>111.295167609926</v>
      </c>
    </row>
    <row r="25" spans="1:12" ht="15">
      <c r="A25" s="13"/>
      <c r="B25" s="9" t="s">
        <v>18</v>
      </c>
      <c r="C25" s="10">
        <f>C23-C24</f>
        <v>2183.3999999999996</v>
      </c>
      <c r="D25" s="10">
        <f>8+0.76+6.12+0.396+2+1272.9+20.7+0.894+20.1+5.3+14.27+378.23+6.6+0.034+21.91</f>
        <v>1758.2140000000002</v>
      </c>
      <c r="E25" s="10">
        <v>1758.5</v>
      </c>
      <c r="F25" s="10">
        <v>1758.5</v>
      </c>
      <c r="G25" s="11">
        <v>100</v>
      </c>
      <c r="H25" s="10">
        <f>H23-H24</f>
        <v>1445.35</v>
      </c>
      <c r="I25" s="12">
        <f t="shared" si="0"/>
        <v>-313.1500000000001</v>
      </c>
      <c r="J25" s="12">
        <f t="shared" si="5"/>
        <v>82.19220926926357</v>
      </c>
      <c r="K25" s="12">
        <f t="shared" si="6"/>
        <v>-738.0499999999997</v>
      </c>
      <c r="L25" s="12">
        <f t="shared" si="7"/>
        <v>66.197215352203</v>
      </c>
    </row>
    <row r="26" spans="1:12" ht="28.5" customHeight="1">
      <c r="A26" s="13" t="s">
        <v>29</v>
      </c>
      <c r="B26" s="6" t="s">
        <v>30</v>
      </c>
      <c r="C26" s="7">
        <v>145.5</v>
      </c>
      <c r="D26" s="7">
        <v>151.1</v>
      </c>
      <c r="E26" s="7">
        <v>151.1</v>
      </c>
      <c r="F26" s="7">
        <v>151.1</v>
      </c>
      <c r="G26" s="8">
        <v>100</v>
      </c>
      <c r="H26" s="7">
        <v>162.986</v>
      </c>
      <c r="I26" s="8">
        <f t="shared" si="0"/>
        <v>11.885999999999996</v>
      </c>
      <c r="J26" s="8">
        <f t="shared" si="5"/>
        <v>107.86631369953672</v>
      </c>
      <c r="K26" s="8">
        <f t="shared" si="6"/>
        <v>17.48599999999999</v>
      </c>
      <c r="L26" s="8">
        <f t="shared" si="7"/>
        <v>112.01786941580755</v>
      </c>
    </row>
    <row r="27" spans="1:12" ht="15">
      <c r="A27" s="13"/>
      <c r="B27" s="9" t="s">
        <v>17</v>
      </c>
      <c r="C27" s="10">
        <v>119.1</v>
      </c>
      <c r="D27" s="10">
        <f>D26-D28</f>
        <v>126.02</v>
      </c>
      <c r="E27" s="10">
        <v>126</v>
      </c>
      <c r="F27" s="10">
        <v>126</v>
      </c>
      <c r="G27" s="11">
        <v>100</v>
      </c>
      <c r="H27" s="10">
        <v>152.986</v>
      </c>
      <c r="I27" s="12">
        <f t="shared" si="0"/>
        <v>26.98599999999999</v>
      </c>
      <c r="J27" s="12">
        <f t="shared" si="5"/>
        <v>121.4174603174603</v>
      </c>
      <c r="K27" s="12">
        <f t="shared" si="6"/>
        <v>33.885999999999996</v>
      </c>
      <c r="L27" s="12">
        <f t="shared" si="7"/>
        <v>128.45172124265324</v>
      </c>
    </row>
    <row r="28" spans="1:12" ht="15">
      <c r="A28" s="13"/>
      <c r="B28" s="9" t="s">
        <v>18</v>
      </c>
      <c r="C28" s="10">
        <f>C26-C27</f>
        <v>26.400000000000006</v>
      </c>
      <c r="D28" s="10">
        <v>25.08</v>
      </c>
      <c r="E28" s="10">
        <v>25.1</v>
      </c>
      <c r="F28" s="10">
        <v>25.1</v>
      </c>
      <c r="G28" s="11">
        <v>100</v>
      </c>
      <c r="H28" s="11">
        <f>H26-H27</f>
        <v>10</v>
      </c>
      <c r="I28" s="12">
        <f t="shared" si="0"/>
        <v>-15.100000000000001</v>
      </c>
      <c r="J28" s="12">
        <f t="shared" si="5"/>
        <v>39.8406374501992</v>
      </c>
      <c r="K28" s="12">
        <f t="shared" si="6"/>
        <v>-16.400000000000006</v>
      </c>
      <c r="L28" s="12">
        <f t="shared" si="7"/>
        <v>37.878787878787875</v>
      </c>
    </row>
    <row r="29" spans="1:12" ht="28.5" customHeight="1">
      <c r="A29" s="13" t="s">
        <v>31</v>
      </c>
      <c r="B29" s="6" t="s">
        <v>32</v>
      </c>
      <c r="C29" s="7">
        <v>1070.7</v>
      </c>
      <c r="D29" s="7">
        <v>1124.7</v>
      </c>
      <c r="E29" s="7">
        <v>1124.7</v>
      </c>
      <c r="F29" s="7">
        <v>1124.7</v>
      </c>
      <c r="G29" s="8">
        <v>100</v>
      </c>
      <c r="H29" s="7">
        <v>1195.51</v>
      </c>
      <c r="I29" s="8">
        <f t="shared" si="0"/>
        <v>70.80999999999995</v>
      </c>
      <c r="J29" s="8">
        <f t="shared" si="5"/>
        <v>106.29590112919001</v>
      </c>
      <c r="K29" s="8">
        <f t="shared" si="6"/>
        <v>124.80999999999995</v>
      </c>
      <c r="L29" s="8">
        <f t="shared" si="7"/>
        <v>111.65685999813206</v>
      </c>
    </row>
    <row r="30" spans="1:12" ht="15">
      <c r="A30" s="13"/>
      <c r="B30" s="9" t="s">
        <v>17</v>
      </c>
      <c r="C30" s="10">
        <v>60.1</v>
      </c>
      <c r="D30" s="10">
        <f>D29-D31</f>
        <v>62.77800000000025</v>
      </c>
      <c r="E30" s="10">
        <v>61</v>
      </c>
      <c r="F30" s="10">
        <v>61</v>
      </c>
      <c r="G30" s="11">
        <v>100</v>
      </c>
      <c r="H30" s="10">
        <v>65.79</v>
      </c>
      <c r="I30" s="12">
        <f t="shared" si="0"/>
        <v>4.790000000000006</v>
      </c>
      <c r="J30" s="12">
        <f t="shared" si="5"/>
        <v>107.85245901639344</v>
      </c>
      <c r="K30" s="12">
        <f t="shared" si="6"/>
        <v>5.690000000000005</v>
      </c>
      <c r="L30" s="12">
        <f t="shared" si="7"/>
        <v>109.46755407653912</v>
      </c>
    </row>
    <row r="31" spans="1:12" ht="15">
      <c r="A31" s="13"/>
      <c r="B31" s="9" t="s">
        <v>18</v>
      </c>
      <c r="C31" s="10">
        <f>C29-C30</f>
        <v>1010.6</v>
      </c>
      <c r="D31" s="10">
        <f>16.22+185.39+13.13+387.23+1.87+13.89+21.23+49.53+0.21+0.012+214.11+0.5+0.5+1.36+1.53+50.49+65.13+9.47+30.12</f>
        <v>1061.9219999999998</v>
      </c>
      <c r="E31" s="10">
        <v>1063.65</v>
      </c>
      <c r="F31" s="10">
        <v>1063.7</v>
      </c>
      <c r="G31" s="11">
        <v>100</v>
      </c>
      <c r="H31" s="10">
        <f>H29-H30</f>
        <v>1129.72</v>
      </c>
      <c r="I31" s="12">
        <f t="shared" si="0"/>
        <v>66.06999999999994</v>
      </c>
      <c r="J31" s="12">
        <f t="shared" si="5"/>
        <v>106.21162976543035</v>
      </c>
      <c r="K31" s="12">
        <f t="shared" si="6"/>
        <v>119.12</v>
      </c>
      <c r="L31" s="12">
        <f t="shared" si="7"/>
        <v>111.78705719374629</v>
      </c>
    </row>
    <row r="32" spans="1:12" ht="28.5" customHeight="1">
      <c r="A32" s="13" t="s">
        <v>33</v>
      </c>
      <c r="B32" s="6" t="s">
        <v>34</v>
      </c>
      <c r="C32" s="7">
        <v>7.9</v>
      </c>
      <c r="D32" s="7">
        <v>55.3</v>
      </c>
      <c r="E32" s="7">
        <v>55.2</v>
      </c>
      <c r="F32" s="7">
        <v>55.2</v>
      </c>
      <c r="G32" s="8">
        <v>100</v>
      </c>
      <c r="H32" s="7">
        <v>59.27</v>
      </c>
      <c r="I32" s="8">
        <f t="shared" si="0"/>
        <v>4.07</v>
      </c>
      <c r="J32" s="8">
        <f t="shared" si="5"/>
        <v>107.37318840579711</v>
      </c>
      <c r="K32" s="8">
        <f t="shared" si="6"/>
        <v>51.370000000000005</v>
      </c>
      <c r="L32" s="8">
        <f t="shared" si="7"/>
        <v>750.253164556962</v>
      </c>
    </row>
    <row r="33" spans="1:12" ht="15">
      <c r="A33" s="13"/>
      <c r="B33" s="9" t="s">
        <v>17</v>
      </c>
      <c r="C33" s="10">
        <v>7.8</v>
      </c>
      <c r="D33" s="10">
        <f>D32-D34</f>
        <v>55.035</v>
      </c>
      <c r="E33" s="10">
        <v>54.9</v>
      </c>
      <c r="F33" s="10">
        <v>54.9</v>
      </c>
      <c r="G33" s="11">
        <v>100</v>
      </c>
      <c r="H33" s="10">
        <v>59.27</v>
      </c>
      <c r="I33" s="12">
        <f t="shared" si="0"/>
        <v>4.3700000000000045</v>
      </c>
      <c r="J33" s="12">
        <f t="shared" si="5"/>
        <v>107.95992714025502</v>
      </c>
      <c r="K33" s="12">
        <f t="shared" si="6"/>
        <v>51.470000000000006</v>
      </c>
      <c r="L33" s="12">
        <f t="shared" si="7"/>
        <v>759.8717948717949</v>
      </c>
    </row>
    <row r="34" spans="1:12" ht="15">
      <c r="A34" s="13"/>
      <c r="B34" s="9" t="s">
        <v>18</v>
      </c>
      <c r="C34" s="10">
        <f>C32-C33</f>
        <v>0.10000000000000053</v>
      </c>
      <c r="D34" s="10">
        <v>0.265</v>
      </c>
      <c r="E34" s="10">
        <v>0.3</v>
      </c>
      <c r="F34" s="10">
        <v>0.3</v>
      </c>
      <c r="G34" s="11">
        <v>100</v>
      </c>
      <c r="H34" s="10">
        <v>0</v>
      </c>
      <c r="I34" s="12">
        <f t="shared" si="0"/>
        <v>-0.3</v>
      </c>
      <c r="J34" s="12">
        <f t="shared" si="5"/>
        <v>0</v>
      </c>
      <c r="K34" s="12">
        <f t="shared" si="6"/>
        <v>-0.10000000000000053</v>
      </c>
      <c r="L34" s="12">
        <f t="shared" si="7"/>
        <v>0</v>
      </c>
    </row>
    <row r="35" spans="1:12" ht="27.75" customHeight="1">
      <c r="A35" s="13" t="s">
        <v>35</v>
      </c>
      <c r="B35" s="6" t="s">
        <v>36</v>
      </c>
      <c r="C35" s="7">
        <v>9.2</v>
      </c>
      <c r="D35" s="7">
        <v>8.7</v>
      </c>
      <c r="E35" s="7">
        <v>8.7</v>
      </c>
      <c r="F35" s="7">
        <v>8.7</v>
      </c>
      <c r="G35" s="8">
        <v>100</v>
      </c>
      <c r="H35" s="7">
        <v>8.7</v>
      </c>
      <c r="I35" s="8">
        <f t="shared" si="0"/>
        <v>0</v>
      </c>
      <c r="J35" s="8">
        <f t="shared" si="5"/>
        <v>100</v>
      </c>
      <c r="K35" s="8">
        <f t="shared" si="6"/>
        <v>-0.5</v>
      </c>
      <c r="L35" s="8">
        <f t="shared" si="7"/>
        <v>94.56521739130434</v>
      </c>
    </row>
    <row r="36" spans="1:12" ht="15">
      <c r="A36" s="13"/>
      <c r="B36" s="9" t="s">
        <v>17</v>
      </c>
      <c r="C36" s="10">
        <v>9.2</v>
      </c>
      <c r="D36" s="10">
        <f>D35</f>
        <v>8.7</v>
      </c>
      <c r="E36" s="10">
        <v>8.7</v>
      </c>
      <c r="F36" s="10">
        <v>8.7</v>
      </c>
      <c r="G36" s="11">
        <v>100</v>
      </c>
      <c r="H36" s="10">
        <v>8.7</v>
      </c>
      <c r="I36" s="12">
        <f t="shared" si="0"/>
        <v>0</v>
      </c>
      <c r="J36" s="12">
        <f t="shared" si="5"/>
        <v>100</v>
      </c>
      <c r="K36" s="12">
        <f t="shared" si="6"/>
        <v>-0.5</v>
      </c>
      <c r="L36" s="12">
        <f t="shared" si="7"/>
        <v>94.56521739130434</v>
      </c>
    </row>
    <row r="37" spans="1:12" ht="15">
      <c r="A37" s="13"/>
      <c r="B37" s="9" t="s">
        <v>18</v>
      </c>
      <c r="C37" s="10">
        <v>0</v>
      </c>
      <c r="D37" s="10">
        <v>0</v>
      </c>
      <c r="E37" s="10">
        <v>0</v>
      </c>
      <c r="F37" s="10">
        <v>0</v>
      </c>
      <c r="G37" s="11"/>
      <c r="H37" s="10">
        <v>0</v>
      </c>
      <c r="I37" s="12">
        <f t="shared" si="0"/>
        <v>0</v>
      </c>
      <c r="J37" s="8"/>
      <c r="K37" s="12">
        <f t="shared" si="6"/>
        <v>0</v>
      </c>
      <c r="L37" s="8"/>
    </row>
    <row r="38" spans="1:12" ht="32.25" customHeight="1">
      <c r="A38" s="13" t="s">
        <v>37</v>
      </c>
      <c r="B38" s="14" t="s">
        <v>38</v>
      </c>
      <c r="C38" s="7">
        <v>171.1</v>
      </c>
      <c r="D38" s="7">
        <v>150.6</v>
      </c>
      <c r="E38" s="7">
        <v>150.6</v>
      </c>
      <c r="F38" s="15">
        <v>143.64</v>
      </c>
      <c r="G38" s="8">
        <v>95.4</v>
      </c>
      <c r="H38" s="7">
        <v>166.5</v>
      </c>
      <c r="I38" s="8">
        <f t="shared" si="0"/>
        <v>15.900000000000006</v>
      </c>
      <c r="J38" s="8">
        <f aca="true" t="shared" si="8" ref="J38:J41">H38/E38*100</f>
        <v>110.5577689243028</v>
      </c>
      <c r="K38" s="8">
        <f t="shared" si="6"/>
        <v>-4.599999999999994</v>
      </c>
      <c r="L38" s="8">
        <f aca="true" t="shared" si="9" ref="L38:L41">H38/C38*100</f>
        <v>97.31151373465809</v>
      </c>
    </row>
    <row r="39" spans="1:12" ht="31.5" customHeight="1">
      <c r="A39" s="16" t="s">
        <v>39</v>
      </c>
      <c r="B39" s="16"/>
      <c r="C39" s="7">
        <v>5715.5</v>
      </c>
      <c r="D39" s="7">
        <v>6096.3</v>
      </c>
      <c r="E39" s="7">
        <v>6096.28</v>
      </c>
      <c r="F39" s="7">
        <v>6089.28</v>
      </c>
      <c r="G39" s="17">
        <v>99.9</v>
      </c>
      <c r="H39" s="7">
        <v>5063.87</v>
      </c>
      <c r="I39" s="8">
        <f t="shared" si="0"/>
        <v>-1032.4099999999999</v>
      </c>
      <c r="J39" s="8">
        <f t="shared" si="8"/>
        <v>83.06491827803185</v>
      </c>
      <c r="K39" s="8">
        <f t="shared" si="6"/>
        <v>-651.6300000000001</v>
      </c>
      <c r="L39" s="8">
        <f t="shared" si="9"/>
        <v>88.59889773423147</v>
      </c>
    </row>
    <row r="40" spans="1:12" ht="17.25" customHeight="1">
      <c r="A40" s="18" t="s">
        <v>40</v>
      </c>
      <c r="B40" s="18"/>
      <c r="C40" s="19">
        <f>C9+C12+C15+C18+C21+C24+C27+C30+C33+C36+C38</f>
        <v>1912.3999999999996</v>
      </c>
      <c r="D40" s="19">
        <f>D39-D41</f>
        <v>2381.145000000001</v>
      </c>
      <c r="E40" s="19">
        <v>2299.7</v>
      </c>
      <c r="F40" s="19">
        <v>2292.7</v>
      </c>
      <c r="G40" s="11">
        <v>95.4</v>
      </c>
      <c r="H40" s="19">
        <v>2374.06</v>
      </c>
      <c r="I40" s="12">
        <f t="shared" si="0"/>
        <v>74.36000000000013</v>
      </c>
      <c r="J40" s="12">
        <f t="shared" si="8"/>
        <v>103.23346523459583</v>
      </c>
      <c r="K40" s="12">
        <f t="shared" si="6"/>
        <v>461.6600000000003</v>
      </c>
      <c r="L40" s="12">
        <f t="shared" si="9"/>
        <v>124.14034720769716</v>
      </c>
    </row>
    <row r="41" spans="1:12" ht="16.5" customHeight="1">
      <c r="A41" s="18" t="s">
        <v>41</v>
      </c>
      <c r="B41" s="18"/>
      <c r="C41" s="19">
        <f>C10+C13+C16+C19+C22+C25+C28+C31+C34+C37</f>
        <v>3803.0999999999995</v>
      </c>
      <c r="D41" s="20">
        <f>D10+D13+D16+D19+D22+D25+D28+D31+D34</f>
        <v>3715.1549999999993</v>
      </c>
      <c r="E41" s="19">
        <v>3796.6</v>
      </c>
      <c r="F41" s="19">
        <v>3796.6</v>
      </c>
      <c r="G41" s="11">
        <v>100</v>
      </c>
      <c r="H41" s="19">
        <f>H39-H40</f>
        <v>2689.81</v>
      </c>
      <c r="I41" s="12">
        <f t="shared" si="0"/>
        <v>-1106.79</v>
      </c>
      <c r="J41" s="12">
        <f t="shared" si="8"/>
        <v>70.84786387820682</v>
      </c>
      <c r="K41" s="12">
        <f t="shared" si="6"/>
        <v>-1113.2899999999995</v>
      </c>
      <c r="L41" s="12">
        <f t="shared" si="9"/>
        <v>70.72677552522943</v>
      </c>
    </row>
    <row r="42" spans="1:12" ht="16.5" customHeight="1">
      <c r="A42" s="21" t="s">
        <v>42</v>
      </c>
      <c r="B42" s="21"/>
      <c r="C42" s="22">
        <v>13.4</v>
      </c>
      <c r="D42" s="22"/>
      <c r="E42" s="22">
        <v>81.4</v>
      </c>
      <c r="F42" s="10"/>
      <c r="G42" s="10"/>
      <c r="H42" s="10"/>
      <c r="I42" s="11"/>
      <c r="J42" s="11"/>
      <c r="K42" s="11"/>
      <c r="L42" s="11"/>
    </row>
  </sheetData>
  <sheetProtection selectLockedCells="1" selectUnlockedCells="1"/>
  <mergeCells count="26">
    <mergeCell ref="K1:L1"/>
    <mergeCell ref="A2:L3"/>
    <mergeCell ref="A5:A7"/>
    <mergeCell ref="B5:B7"/>
    <mergeCell ref="C5:C7"/>
    <mergeCell ref="D5:D7"/>
    <mergeCell ref="E5:E7"/>
    <mergeCell ref="F5:F7"/>
    <mergeCell ref="G5:G7"/>
    <mergeCell ref="H5:H7"/>
    <mergeCell ref="I5:J6"/>
    <mergeCell ref="K5:L6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9:B39"/>
    <mergeCell ref="A40:B40"/>
    <mergeCell ref="A41:B41"/>
    <mergeCell ref="A42:B42"/>
  </mergeCells>
  <printOptions/>
  <pageMargins left="0.39791666666666664" right="0.1701388888888889" top="0.4875" bottom="0.28541666666666665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</cp:lastModifiedBy>
  <dcterms:created xsi:type="dcterms:W3CDTF">2018-11-12T07:55:55Z</dcterms:created>
  <dcterms:modified xsi:type="dcterms:W3CDTF">2018-11-27T06:56:33Z</dcterms:modified>
  <cp:category/>
  <cp:version/>
  <cp:contentType/>
  <cp:contentStatus/>
  <cp:revision>3</cp:revision>
</cp:coreProperties>
</file>